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93DF7A50-17D2-477C-AA45-1B1A964538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Diciembre 24" sheetId="2" r:id="rId1"/>
  </sheets>
  <definedNames>
    <definedName name="_xlnm.Print_Area" localSheetId="0">'Ingresos y Egresos Diciembre 24'!$A$1:$P$91</definedName>
    <definedName name="_xlnm.Print_Titles" localSheetId="0">'Ingresos y Egresos Diciembre 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1" i="2"/>
  <c r="B51" i="2"/>
  <c r="C44" i="2"/>
  <c r="B44" i="2"/>
  <c r="C35" i="2"/>
  <c r="C73" i="2" s="1"/>
  <c r="B35" i="2"/>
  <c r="C25" i="2"/>
  <c r="B25" i="2"/>
  <c r="B20" i="2"/>
  <c r="C15" i="2"/>
  <c r="B15" i="2"/>
  <c r="C9" i="2"/>
  <c r="B9" i="2"/>
  <c r="O51" i="2"/>
  <c r="O35" i="2"/>
  <c r="O25" i="2"/>
  <c r="O15" i="2"/>
  <c r="O9" i="2"/>
  <c r="C80" i="2"/>
  <c r="C77" i="2"/>
  <c r="C69" i="2"/>
  <c r="C66" i="2"/>
  <c r="N73" i="2"/>
  <c r="N25" i="2"/>
  <c r="N9" i="2"/>
  <c r="N15" i="2"/>
  <c r="L26" i="2" l="1"/>
  <c r="M25" i="2"/>
  <c r="M15" i="2"/>
  <c r="M9" i="2"/>
  <c r="L61" i="2" l="1"/>
  <c r="L51" i="2"/>
  <c r="L35" i="2"/>
  <c r="L25" i="2"/>
  <c r="L15" i="2"/>
  <c r="L9" i="2"/>
  <c r="K20" i="2" l="1"/>
  <c r="I51" i="2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N51" i="2" l="1"/>
  <c r="N35" i="2"/>
  <c r="M61" i="2" l="1"/>
  <c r="M51" i="2"/>
  <c r="B66" i="2"/>
  <c r="B69" i="2"/>
  <c r="B75" i="2"/>
  <c r="B78" i="2"/>
  <c r="B81" i="2"/>
  <c r="B73" i="2" l="1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G83" i="2"/>
  <c r="H84" i="2" l="1"/>
  <c r="G84" i="2"/>
  <c r="D83" i="2" l="1"/>
  <c r="D84" i="2" s="1"/>
  <c r="P26" i="2"/>
  <c r="N81" i="2"/>
  <c r="N78" i="2"/>
  <c r="N75" i="2"/>
  <c r="N69" i="2"/>
  <c r="N66" i="2"/>
  <c r="N61" i="2"/>
  <c r="N44" i="2"/>
  <c r="N83" i="2" l="1"/>
  <c r="N84" i="2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<sst xmlns="http://schemas.openxmlformats.org/spreadsheetml/2006/main" count="102" uniqueCount="102">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</sst>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6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6" fontId="2" fillId="0" borderId="0" xfId="0" applyNumberFormat="1" applyFont="1"/>
    <xf numFmtId="166" fontId="0" fillId="0" borderId="0" xfId="0" applyNumberFormat="1" applyAlignment="1">
      <alignment vertical="center" wrapText="1"/>
    </xf>
    <xf numFmtId="165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43" fontId="14" fillId="0" borderId="0" xfId="1" applyFont="1" applyFill="1" applyBorder="1" applyAlignment="1"/>
    <xf numFmtId="164" fontId="13" fillId="0" borderId="0" xfId="0" applyNumberFormat="1" applyFont="1"/>
    <xf numFmtId="164" fontId="15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 applyAlignment="1">
      <alignment horizontal="right"/>
    </xf>
    <xf numFmtId="43" fontId="13" fillId="0" borderId="0" xfId="1" applyFont="1" applyFill="1" applyBorder="1" applyAlignment="1"/>
    <xf numFmtId="166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view="pageBreakPreview" zoomScale="55" zoomScaleNormal="115" zoomScaleSheetLayoutView="55" workbookViewId="0">
      <selection sqref="A1:P1"/>
    </sheetView>
  </sheetViews>
  <sheetFormatPr defaultColWidth="11.42578125" defaultRowHeight="15" x14ac:dyDescent="0.2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5.75" x14ac:dyDescent="0.25">
      <c r="A3" s="49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x14ac:dyDescent="0.25">
      <c r="A4" s="50" t="s">
        <v>101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5.75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s="2" customFormat="1" ht="25.5" x14ac:dyDescent="0.25">
      <c r="A7" s="3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  <c r="J7" s="7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18</v>
      </c>
      <c r="P7" s="6" t="s">
        <v>19</v>
      </c>
    </row>
    <row r="8" spans="1:16" x14ac:dyDescent="0.25">
      <c r="A8" s="8" t="s">
        <v>20</v>
      </c>
      <c r="B8" s="26"/>
      <c r="C8" s="26"/>
      <c r="D8" s="9"/>
      <c r="E8" s="9"/>
      <c r="F8" s="33"/>
      <c r="G8" s="9"/>
      <c r="H8" s="9"/>
      <c r="I8" s="9"/>
      <c r="J8" s="9"/>
      <c r="K8" s="9"/>
      <c r="L8" s="33"/>
      <c r="M8" s="9"/>
      <c r="N8" s="9"/>
      <c r="O8" s="9"/>
      <c r="P8" s="9"/>
    </row>
    <row r="9" spans="1:16" x14ac:dyDescent="0.25">
      <c r="A9" s="10" t="s">
        <v>21</v>
      </c>
      <c r="B9" s="31">
        <f>SUM(B10:B14)</f>
        <v>391990175</v>
      </c>
      <c r="C9" s="17">
        <f>SUM(C10:C14)</f>
        <v>383079053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>SUM(J10:J14)</f>
        <v>25791306.079999998</v>
      </c>
      <c r="K9" s="17">
        <f t="shared" ref="K9" si="1">SUM(K10:K14)</f>
        <v>25309229.93</v>
      </c>
      <c r="L9" s="17">
        <f>SUM(L10:L14)</f>
        <v>24487716.84</v>
      </c>
      <c r="M9" s="17">
        <f>SUM(M10:M14)</f>
        <v>46895102.469999999</v>
      </c>
      <c r="N9" s="17">
        <f>SUM(N10:N14)</f>
        <v>47391865.850000009</v>
      </c>
      <c r="O9" s="17">
        <f>SUM(O10:O14)</f>
        <v>46459860.630000003</v>
      </c>
      <c r="P9" s="17">
        <f t="shared" ref="P9:P40" si="2">SUM(D9:O9)</f>
        <v>382846728.30000007</v>
      </c>
    </row>
    <row r="10" spans="1:16" x14ac:dyDescent="0.25">
      <c r="A10" s="11" t="s">
        <v>22</v>
      </c>
      <c r="B10" s="32">
        <v>315265638</v>
      </c>
      <c r="C10" s="27">
        <v>268372634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37">
        <v>21151604.780000001</v>
      </c>
      <c r="K10" s="18">
        <v>20752968.629999999</v>
      </c>
      <c r="L10" s="38">
        <v>20021783.34</v>
      </c>
      <c r="M10" s="37">
        <v>20894303.669999998</v>
      </c>
      <c r="N10" s="37">
        <v>42838298.720000006</v>
      </c>
      <c r="O10" s="15">
        <v>20520135</v>
      </c>
      <c r="P10" s="19">
        <f t="shared" si="2"/>
        <v>268353182.41</v>
      </c>
    </row>
    <row r="11" spans="1:16" x14ac:dyDescent="0.25">
      <c r="A11" s="11" t="s">
        <v>23</v>
      </c>
      <c r="B11" s="32">
        <v>46307706</v>
      </c>
      <c r="C11" s="27">
        <v>77498806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36">
        <v>1463555.56</v>
      </c>
      <c r="K11" s="18">
        <v>1451000</v>
      </c>
      <c r="L11" s="39">
        <v>1426000</v>
      </c>
      <c r="M11" s="40">
        <v>22899597.23</v>
      </c>
      <c r="N11" s="39">
        <v>1441000</v>
      </c>
      <c r="O11" s="15">
        <v>22825250</v>
      </c>
      <c r="P11" s="19">
        <f t="shared" si="2"/>
        <v>77379446.390000001</v>
      </c>
    </row>
    <row r="12" spans="1:16" x14ac:dyDescent="0.25">
      <c r="A12" s="11" t="s">
        <v>24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27">
        <v>0</v>
      </c>
      <c r="K12" s="18">
        <v>0</v>
      </c>
      <c r="L12" s="27">
        <v>0</v>
      </c>
      <c r="M12" s="27">
        <v>0</v>
      </c>
      <c r="N12" s="27">
        <v>0</v>
      </c>
      <c r="O12" s="27">
        <v>0</v>
      </c>
      <c r="P12" s="19">
        <f t="shared" si="2"/>
        <v>0</v>
      </c>
    </row>
    <row r="13" spans="1:16" x14ac:dyDescent="0.25">
      <c r="A13" s="11" t="s">
        <v>25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27">
        <v>0</v>
      </c>
      <c r="K13" s="18">
        <v>0</v>
      </c>
      <c r="L13" s="27">
        <v>0</v>
      </c>
      <c r="M13" s="27">
        <v>0</v>
      </c>
      <c r="N13" s="27">
        <v>0</v>
      </c>
      <c r="O13" s="27">
        <v>0</v>
      </c>
      <c r="P13" s="19">
        <f t="shared" si="2"/>
        <v>0</v>
      </c>
    </row>
    <row r="14" spans="1:16" x14ac:dyDescent="0.25">
      <c r="A14" s="11" t="s">
        <v>26</v>
      </c>
      <c r="B14" s="32">
        <v>30416831</v>
      </c>
      <c r="C14" s="27">
        <v>37207613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36">
        <v>3176145.7399999998</v>
      </c>
      <c r="K14" s="18">
        <v>3105261.3</v>
      </c>
      <c r="L14" s="38">
        <v>3039933.5000000005</v>
      </c>
      <c r="M14" s="41">
        <v>3101201.57</v>
      </c>
      <c r="N14" s="41">
        <v>3112567.1300000004</v>
      </c>
      <c r="O14" s="27">
        <v>3114475.6300000004</v>
      </c>
      <c r="P14" s="19">
        <f t="shared" si="2"/>
        <v>37114099.5</v>
      </c>
    </row>
    <row r="15" spans="1:16" x14ac:dyDescent="0.25">
      <c r="A15" s="10" t="s">
        <v>27</v>
      </c>
      <c r="B15" s="31">
        <f>SUM(B16:B24)</f>
        <v>116465222</v>
      </c>
      <c r="C15" s="17">
        <f>SUM(C16:C24)</f>
        <v>169648596.62</v>
      </c>
      <c r="D15" s="17">
        <f>SUM(D16:D24)</f>
        <v>3102249.8136200001</v>
      </c>
      <c r="E15" s="17">
        <f>SUM(E16:E24)</f>
        <v>4174455.07</v>
      </c>
      <c r="F15" s="17">
        <f t="shared" ref="F15:G15" si="3">SUM(F16:F24)</f>
        <v>4670947.53</v>
      </c>
      <c r="G15" s="17">
        <f t="shared" si="3"/>
        <v>4384412.43</v>
      </c>
      <c r="H15" s="17">
        <f>SUM(H16:H24)</f>
        <v>9559544.7599999998</v>
      </c>
      <c r="I15" s="17">
        <f t="shared" ref="I15" si="4">SUM(I16:I24)</f>
        <v>25252597.286311999</v>
      </c>
      <c r="J15" s="17">
        <f t="shared" ref="J15" si="5">SUM(J16:J24)</f>
        <v>6569017.3605999993</v>
      </c>
      <c r="K15" s="17">
        <f>SUM(K16:K24)</f>
        <v>15702970.109999999</v>
      </c>
      <c r="L15" s="17">
        <f>SUM(L16:L24)</f>
        <v>10464344.489999998</v>
      </c>
      <c r="M15" s="17">
        <f>SUM(M16:M24)</f>
        <v>7894661.2359999996</v>
      </c>
      <c r="N15" s="17">
        <f>SUM(N16:N24)</f>
        <v>8642438.3499999996</v>
      </c>
      <c r="O15" s="17">
        <f>SUM(O16:O24)</f>
        <v>47834599.379999995</v>
      </c>
      <c r="P15" s="17">
        <f t="shared" si="2"/>
        <v>148252237.81653199</v>
      </c>
    </row>
    <row r="16" spans="1:16" x14ac:dyDescent="0.25">
      <c r="A16" s="11" t="s">
        <v>28</v>
      </c>
      <c r="B16" s="32">
        <v>39524734</v>
      </c>
      <c r="C16" s="27">
        <v>47108032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36">
        <v>3219179.5306000002</v>
      </c>
      <c r="K16" s="18">
        <v>2947115.71</v>
      </c>
      <c r="L16" s="38">
        <v>5151074.3900000006</v>
      </c>
      <c r="M16" s="38">
        <v>2504308.0899999994</v>
      </c>
      <c r="N16" s="38">
        <v>5355247.3600000003</v>
      </c>
      <c r="O16" s="27">
        <v>3944667.9299999997</v>
      </c>
      <c r="P16" s="19">
        <f t="shared" si="2"/>
        <v>45415737.580531999</v>
      </c>
    </row>
    <row r="17" spans="1:16" x14ac:dyDescent="0.25">
      <c r="A17" s="11" t="s">
        <v>29</v>
      </c>
      <c r="B17" s="32">
        <v>12000000</v>
      </c>
      <c r="C17" s="27">
        <v>1987802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36">
        <v>164336.59</v>
      </c>
      <c r="K17" s="18">
        <v>0</v>
      </c>
      <c r="L17" s="38">
        <v>153801.20000000001</v>
      </c>
      <c r="M17" s="27">
        <v>0</v>
      </c>
      <c r="N17" s="27">
        <v>0</v>
      </c>
      <c r="O17" s="15">
        <v>800000.01</v>
      </c>
      <c r="P17" s="19">
        <f t="shared" si="2"/>
        <v>1796040.12</v>
      </c>
    </row>
    <row r="18" spans="1:16" x14ac:dyDescent="0.25">
      <c r="A18" s="11" t="s">
        <v>30</v>
      </c>
      <c r="B18" s="32">
        <v>6500000</v>
      </c>
      <c r="C18" s="27">
        <v>19378746.030000001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27">
        <v>0</v>
      </c>
      <c r="K18" s="18">
        <v>0</v>
      </c>
      <c r="L18" s="27">
        <v>0</v>
      </c>
      <c r="M18" s="27">
        <v>0</v>
      </c>
      <c r="N18" s="27">
        <v>0</v>
      </c>
      <c r="O18" s="19">
        <v>19378579.359999999</v>
      </c>
      <c r="P18" s="19">
        <f t="shared" si="2"/>
        <v>19378579.359999999</v>
      </c>
    </row>
    <row r="19" spans="1:16" x14ac:dyDescent="0.25">
      <c r="A19" s="11" t="s">
        <v>31</v>
      </c>
      <c r="B19" s="32">
        <v>2192000</v>
      </c>
      <c r="C19" s="27">
        <v>1167900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36">
        <v>14418</v>
      </c>
      <c r="K19" s="18">
        <v>56589</v>
      </c>
      <c r="L19" s="38">
        <v>40341</v>
      </c>
      <c r="M19" s="38">
        <v>88321</v>
      </c>
      <c r="N19" s="38">
        <v>298811</v>
      </c>
      <c r="O19" s="15">
        <v>207856</v>
      </c>
      <c r="P19" s="19">
        <f t="shared" si="2"/>
        <v>862756</v>
      </c>
    </row>
    <row r="20" spans="1:16" x14ac:dyDescent="0.25">
      <c r="A20" s="11" t="s">
        <v>32</v>
      </c>
      <c r="B20" s="32">
        <f>8500000+19783719</f>
        <v>28283719</v>
      </c>
      <c r="C20" s="27">
        <v>42183194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36">
        <v>1681534.25</v>
      </c>
      <c r="K20" s="18">
        <f>4626406.9-764999.99</f>
        <v>3861406.91</v>
      </c>
      <c r="L20" s="38">
        <v>2731515.82</v>
      </c>
      <c r="M20" s="36">
        <v>802325.70600000001</v>
      </c>
      <c r="N20" s="38">
        <v>1069990.1299999999</v>
      </c>
      <c r="O20" s="27">
        <v>8152587.5800000001</v>
      </c>
      <c r="P20" s="19">
        <f t="shared" si="2"/>
        <v>32700094.245999999</v>
      </c>
    </row>
    <row r="21" spans="1:16" x14ac:dyDescent="0.25">
      <c r="A21" s="11" t="s">
        <v>33</v>
      </c>
      <c r="B21" s="32">
        <v>6000000</v>
      </c>
      <c r="C21" s="27">
        <v>7480776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36">
        <v>266033.14</v>
      </c>
      <c r="K21" s="18">
        <v>266033.14</v>
      </c>
      <c r="L21" s="38">
        <v>266033.14</v>
      </c>
      <c r="M21" s="38">
        <v>1943245.1300000001</v>
      </c>
      <c r="N21" s="38">
        <v>267615.5</v>
      </c>
      <c r="O21" s="27">
        <v>267679.88</v>
      </c>
      <c r="P21" s="19">
        <f t="shared" si="2"/>
        <v>7480775.0299999984</v>
      </c>
    </row>
    <row r="22" spans="1:16" x14ac:dyDescent="0.25">
      <c r="A22" s="11" t="s">
        <v>34</v>
      </c>
      <c r="B22" s="43">
        <v>9264769</v>
      </c>
      <c r="C22" s="27">
        <v>15155202.91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36">
        <v>69310.55</v>
      </c>
      <c r="K22" s="18">
        <v>2146729.5</v>
      </c>
      <c r="L22" s="38">
        <v>888269.65999999992</v>
      </c>
      <c r="M22" s="42">
        <v>886178.27999999991</v>
      </c>
      <c r="N22" s="42">
        <v>522271.99</v>
      </c>
      <c r="O22" s="27">
        <v>4039614.71</v>
      </c>
      <c r="P22" s="19">
        <f t="shared" si="2"/>
        <v>13253880.66</v>
      </c>
    </row>
    <row r="23" spans="1:16" x14ac:dyDescent="0.25">
      <c r="A23" s="11" t="s">
        <v>35</v>
      </c>
      <c r="B23" s="32">
        <v>9500000</v>
      </c>
      <c r="C23" s="27">
        <v>27827196.68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982531.04</v>
      </c>
      <c r="J23" s="36">
        <v>562570.66</v>
      </c>
      <c r="K23" s="18">
        <v>5734311.9100000001</v>
      </c>
      <c r="L23" s="38">
        <v>804069.7</v>
      </c>
      <c r="M23" s="36">
        <v>1263764.6000000001</v>
      </c>
      <c r="N23" s="42">
        <v>304376</v>
      </c>
      <c r="O23" s="15">
        <v>6530629.25</v>
      </c>
      <c r="P23" s="19">
        <f t="shared" si="2"/>
        <v>18140290.210000001</v>
      </c>
    </row>
    <row r="24" spans="1:16" x14ac:dyDescent="0.25">
      <c r="A24" s="11" t="s">
        <v>36</v>
      </c>
      <c r="B24" s="32">
        <v>3200000</v>
      </c>
      <c r="C24" s="27">
        <v>7359747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36">
        <v>591634.64</v>
      </c>
      <c r="K24" s="18">
        <v>690783.94</v>
      </c>
      <c r="L24" s="38">
        <v>429239.58</v>
      </c>
      <c r="M24" s="38">
        <v>406518.43</v>
      </c>
      <c r="N24" s="36">
        <v>824126.37</v>
      </c>
      <c r="O24" s="27">
        <v>4512984.66</v>
      </c>
      <c r="P24" s="19">
        <f t="shared" si="2"/>
        <v>9224084.6099999994</v>
      </c>
    </row>
    <row r="25" spans="1:16" x14ac:dyDescent="0.25">
      <c r="A25" s="10" t="s">
        <v>37</v>
      </c>
      <c r="B25" s="31">
        <f>SUM(B26:B34)</f>
        <v>20000000</v>
      </c>
      <c r="C25" s="17">
        <f>SUM(C26:C34)</f>
        <v>28833591.240000002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429045</v>
      </c>
      <c r="K25" s="17">
        <f t="shared" ref="K25" si="8">SUM(K26:K34)</f>
        <v>2506793.87</v>
      </c>
      <c r="L25" s="17">
        <f>SUM(L26:L34)</f>
        <v>1750710.31</v>
      </c>
      <c r="M25" s="17">
        <f>SUM(M26:M34)</f>
        <v>1601715.9899999998</v>
      </c>
      <c r="N25" s="17">
        <f>SUM(N26:N34)</f>
        <v>1338350.3799999999</v>
      </c>
      <c r="O25" s="17">
        <f>SUM(O26:O34)</f>
        <v>8367031.5600000005</v>
      </c>
      <c r="P25" s="17">
        <f t="shared" si="2"/>
        <v>22777719.93</v>
      </c>
    </row>
    <row r="26" spans="1:16" x14ac:dyDescent="0.25">
      <c r="A26" s="11" t="s">
        <v>38</v>
      </c>
      <c r="B26" s="32">
        <v>2200000</v>
      </c>
      <c r="C26" s="27">
        <v>2463098.14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36">
        <v>11935</v>
      </c>
      <c r="K26" s="24">
        <v>296160.42</v>
      </c>
      <c r="L26" s="36">
        <f>20844-12154</f>
        <v>8690</v>
      </c>
      <c r="M26" s="36">
        <v>87168.94</v>
      </c>
      <c r="N26" s="36">
        <v>213185.93</v>
      </c>
      <c r="O26" s="27">
        <v>246335.67</v>
      </c>
      <c r="P26" s="19">
        <f t="shared" si="2"/>
        <v>1610631.9299999997</v>
      </c>
    </row>
    <row r="27" spans="1:16" x14ac:dyDescent="0.25">
      <c r="A27" s="11" t="s">
        <v>39</v>
      </c>
      <c r="B27" s="32">
        <v>1400000</v>
      </c>
      <c r="C27" s="27">
        <v>1785622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7">
        <v>0</v>
      </c>
      <c r="K27" s="24">
        <v>0</v>
      </c>
      <c r="L27" s="27">
        <v>0</v>
      </c>
      <c r="M27" s="36">
        <v>219094.13999999998</v>
      </c>
      <c r="N27" s="27">
        <v>0</v>
      </c>
      <c r="O27" s="27">
        <v>1355248.8800000001</v>
      </c>
      <c r="P27" s="19">
        <f t="shared" si="2"/>
        <v>1575574.9400000002</v>
      </c>
    </row>
    <row r="28" spans="1:16" ht="15.75" customHeight="1" x14ac:dyDescent="0.25">
      <c r="A28" s="11" t="s">
        <v>40</v>
      </c>
      <c r="B28" s="32">
        <v>2200000</v>
      </c>
      <c r="C28" s="27">
        <v>790761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7">
        <v>0</v>
      </c>
      <c r="K28" s="24">
        <v>191719</v>
      </c>
      <c r="L28" s="38">
        <v>19470</v>
      </c>
      <c r="M28" s="27">
        <v>0</v>
      </c>
      <c r="N28" s="27">
        <v>0</v>
      </c>
      <c r="O28" s="27">
        <v>203713.28</v>
      </c>
      <c r="P28" s="19">
        <f t="shared" si="2"/>
        <v>587943.03</v>
      </c>
    </row>
    <row r="29" spans="1:16" x14ac:dyDescent="0.25">
      <c r="A29" s="11" t="s">
        <v>41</v>
      </c>
      <c r="B29" s="32">
        <v>50000</v>
      </c>
      <c r="C29" s="27">
        <v>60000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7">
        <v>0</v>
      </c>
      <c r="K29" s="24">
        <v>20242.5</v>
      </c>
      <c r="L29" s="27">
        <v>0</v>
      </c>
      <c r="M29" s="27">
        <v>0</v>
      </c>
      <c r="N29" s="42">
        <v>108529.79</v>
      </c>
      <c r="O29" s="27">
        <v>0</v>
      </c>
      <c r="P29" s="19">
        <f t="shared" si="2"/>
        <v>135519.78999999998</v>
      </c>
    </row>
    <row r="30" spans="1:16" x14ac:dyDescent="0.25">
      <c r="A30" s="11" t="s">
        <v>42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7">
        <v>0</v>
      </c>
      <c r="K30" s="24">
        <v>213400.01</v>
      </c>
      <c r="L30" s="27">
        <v>0</v>
      </c>
      <c r="M30" s="27">
        <v>0</v>
      </c>
      <c r="N30" s="36">
        <v>32144.63</v>
      </c>
      <c r="O30" s="19">
        <v>231500</v>
      </c>
      <c r="P30" s="19">
        <f t="shared" si="2"/>
        <v>703044.66</v>
      </c>
    </row>
    <row r="31" spans="1:16" x14ac:dyDescent="0.25">
      <c r="A31" s="11" t="s">
        <v>43</v>
      </c>
      <c r="B31" s="32">
        <v>0</v>
      </c>
      <c r="C31" s="27">
        <v>328000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7">
        <v>0</v>
      </c>
      <c r="K31" s="24">
        <v>0</v>
      </c>
      <c r="L31" s="27">
        <v>0</v>
      </c>
      <c r="M31" s="42">
        <v>60526.400000000001</v>
      </c>
      <c r="N31" s="27">
        <v>0</v>
      </c>
      <c r="O31" s="27">
        <v>123571.33</v>
      </c>
      <c r="P31" s="19">
        <f t="shared" si="2"/>
        <v>240737.72999999998</v>
      </c>
    </row>
    <row r="32" spans="1:16" x14ac:dyDescent="0.25">
      <c r="A32" s="11" t="s">
        <v>44</v>
      </c>
      <c r="B32" s="32">
        <v>8300000</v>
      </c>
      <c r="C32" s="27">
        <v>8504834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36">
        <v>400000</v>
      </c>
      <c r="K32" s="24">
        <v>443178.56</v>
      </c>
      <c r="L32" s="38">
        <v>807989.54</v>
      </c>
      <c r="M32" s="27">
        <v>0</v>
      </c>
      <c r="N32" s="42">
        <v>404382.76</v>
      </c>
      <c r="O32" s="27">
        <v>3034256.1500000004</v>
      </c>
      <c r="P32" s="19">
        <f t="shared" si="2"/>
        <v>6733764.5100000007</v>
      </c>
    </row>
    <row r="33" spans="1:16" x14ac:dyDescent="0.25">
      <c r="A33" s="11" t="s">
        <v>45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7">
        <v>0</v>
      </c>
      <c r="K33" s="24">
        <v>0</v>
      </c>
      <c r="L33" s="27">
        <v>0</v>
      </c>
      <c r="M33" s="27">
        <v>0</v>
      </c>
      <c r="N33" s="27">
        <v>0</v>
      </c>
      <c r="O33" s="27">
        <v>0</v>
      </c>
      <c r="P33" s="19">
        <f t="shared" si="2"/>
        <v>0</v>
      </c>
    </row>
    <row r="34" spans="1:16" x14ac:dyDescent="0.25">
      <c r="A34" s="11" t="s">
        <v>46</v>
      </c>
      <c r="B34" s="32">
        <v>5150000</v>
      </c>
      <c r="C34" s="27">
        <v>14201276.1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36">
        <v>17110</v>
      </c>
      <c r="K34" s="24">
        <v>1342093.3799999999</v>
      </c>
      <c r="L34" s="38">
        <v>914560.7699999999</v>
      </c>
      <c r="M34" s="38">
        <v>1234926.5099999998</v>
      </c>
      <c r="N34" s="42">
        <v>580107.27</v>
      </c>
      <c r="O34" s="27">
        <v>3172406.2500000005</v>
      </c>
      <c r="P34" s="19">
        <f t="shared" si="2"/>
        <v>11190503.34</v>
      </c>
    </row>
    <row r="35" spans="1:16" x14ac:dyDescent="0.25">
      <c r="A35" s="10" t="s">
        <v>47</v>
      </c>
      <c r="B35" s="31">
        <f>SUM(B36:B43)</f>
        <v>2000000</v>
      </c>
      <c r="C35" s="17">
        <f>SUM(C36:C43)</f>
        <v>2464216.14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53349</v>
      </c>
      <c r="K35" s="17">
        <f>SUM(K36:K43)</f>
        <v>22700</v>
      </c>
      <c r="L35" s="17">
        <f t="shared" ref="L35" si="11">SUM(L36:L43)</f>
        <v>0</v>
      </c>
      <c r="M35" s="17">
        <f t="shared" ref="M35" si="12">SUM(M36:M43)</f>
        <v>40000</v>
      </c>
      <c r="N35" s="17">
        <f>SUM(N36:N43)</f>
        <v>0</v>
      </c>
      <c r="O35" s="17">
        <f>SUM(O36:O43)</f>
        <v>631558.36</v>
      </c>
      <c r="P35" s="17">
        <f t="shared" si="2"/>
        <v>1098836.3599999999</v>
      </c>
    </row>
    <row r="36" spans="1:16" x14ac:dyDescent="0.25">
      <c r="A36" s="11" t="s">
        <v>48</v>
      </c>
      <c r="B36" s="32">
        <v>2000000</v>
      </c>
      <c r="C36" s="27">
        <v>2464216.14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53349</v>
      </c>
      <c r="K36" s="16">
        <v>22700</v>
      </c>
      <c r="L36" s="16">
        <v>0</v>
      </c>
      <c r="M36" s="16">
        <v>40000</v>
      </c>
      <c r="N36" s="16">
        <v>0</v>
      </c>
      <c r="O36" s="27">
        <v>631558.36</v>
      </c>
      <c r="P36" s="19">
        <f t="shared" si="2"/>
        <v>1098836.3599999999</v>
      </c>
    </row>
    <row r="37" spans="1:16" x14ac:dyDescent="0.25">
      <c r="A37" s="11" t="s">
        <v>49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2"/>
        <v>0</v>
      </c>
    </row>
    <row r="38" spans="1:16" x14ac:dyDescent="0.25">
      <c r="A38" s="11" t="s">
        <v>50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2"/>
        <v>0</v>
      </c>
    </row>
    <row r="39" spans="1:16" x14ac:dyDescent="0.25">
      <c r="A39" s="11" t="s">
        <v>51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2"/>
        <v>0</v>
      </c>
    </row>
    <row r="40" spans="1:16" x14ac:dyDescent="0.25">
      <c r="A40" s="11" t="s">
        <v>52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2"/>
        <v>0</v>
      </c>
    </row>
    <row r="41" spans="1:16" x14ac:dyDescent="0.25">
      <c r="A41" s="11" t="s">
        <v>53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3">SUM(D41:O41)</f>
        <v>0</v>
      </c>
    </row>
    <row r="42" spans="1:16" x14ac:dyDescent="0.25">
      <c r="A42" s="11" t="s">
        <v>54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3"/>
        <v>0</v>
      </c>
    </row>
    <row r="43" spans="1:16" x14ac:dyDescent="0.25">
      <c r="A43" s="11" t="s">
        <v>55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3"/>
        <v>0</v>
      </c>
    </row>
    <row r="44" spans="1:16" x14ac:dyDescent="0.25">
      <c r="A44" s="10" t="s">
        <v>56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4">SUM(E45:E50)</f>
        <v>0</v>
      </c>
      <c r="F44" s="17">
        <f t="shared" si="14"/>
        <v>0</v>
      </c>
      <c r="G44" s="17">
        <f t="shared" ref="G44" si="15">SUM(G45:G50)</f>
        <v>0</v>
      </c>
      <c r="H44" s="21">
        <v>0</v>
      </c>
      <c r="I44" s="17">
        <f t="shared" ref="I44" si="16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7">SUM(N45:N50)</f>
        <v>0</v>
      </c>
      <c r="O44" s="21">
        <v>0</v>
      </c>
      <c r="P44" s="17">
        <f t="shared" si="13"/>
        <v>0</v>
      </c>
    </row>
    <row r="45" spans="1:16" x14ac:dyDescent="0.25">
      <c r="A45" s="11" t="s">
        <v>57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3"/>
        <v>0</v>
      </c>
    </row>
    <row r="46" spans="1:16" x14ac:dyDescent="0.25">
      <c r="A46" s="11" t="s">
        <v>58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3"/>
        <v>0</v>
      </c>
    </row>
    <row r="47" spans="1:16" x14ac:dyDescent="0.25">
      <c r="A47" s="11" t="s">
        <v>59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3"/>
        <v>0</v>
      </c>
    </row>
    <row r="48" spans="1:16" x14ac:dyDescent="0.25">
      <c r="A48" s="11" t="s">
        <v>60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3"/>
        <v>0</v>
      </c>
    </row>
    <row r="49" spans="1:16" x14ac:dyDescent="0.25">
      <c r="A49" s="11" t="s">
        <v>61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3"/>
        <v>0</v>
      </c>
    </row>
    <row r="50" spans="1:16" x14ac:dyDescent="0.25">
      <c r="A50" s="11" t="s">
        <v>62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3"/>
        <v>0</v>
      </c>
    </row>
    <row r="51" spans="1:16" x14ac:dyDescent="0.25">
      <c r="A51" s="10" t="s">
        <v>63</v>
      </c>
      <c r="B51" s="31">
        <f>SUM(B52:B60)</f>
        <v>9000000</v>
      </c>
      <c r="C51" s="17">
        <f>SUM(C52:C60)</f>
        <v>84841527</v>
      </c>
      <c r="D51" s="17">
        <f>SUM(D52:D60)</f>
        <v>0</v>
      </c>
      <c r="E51" s="17">
        <f>SUM(E52:E60)</f>
        <v>62068</v>
      </c>
      <c r="F51" s="17">
        <f t="shared" ref="F51" si="18">SUM(F52:F60)</f>
        <v>0</v>
      </c>
      <c r="G51" s="17">
        <f t="shared" ref="G51" si="19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73482806.200000003</v>
      </c>
      <c r="K51" s="17">
        <f>SUM(K52:K60)</f>
        <v>211102</v>
      </c>
      <c r="L51" s="17">
        <f t="shared" ref="L51" si="20">SUM(L52:L60)</f>
        <v>42126</v>
      </c>
      <c r="M51" s="17">
        <f>SUM(M52:M60)</f>
        <v>0</v>
      </c>
      <c r="N51" s="17">
        <f>SUM(N52:N60)</f>
        <v>5826.06</v>
      </c>
      <c r="O51" s="17">
        <f>SUM(O52:O60)</f>
        <v>7121635</v>
      </c>
      <c r="P51" s="17">
        <f t="shared" si="13"/>
        <v>84581861.820000008</v>
      </c>
    </row>
    <row r="52" spans="1:16" x14ac:dyDescent="0.25">
      <c r="A52" s="11" t="s">
        <v>64</v>
      </c>
      <c r="B52" s="32">
        <v>5500000</v>
      </c>
      <c r="C52" s="27">
        <v>75407109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36">
        <v>71529835.400000006</v>
      </c>
      <c r="K52" s="24">
        <v>211102</v>
      </c>
      <c r="L52" s="27">
        <v>0</v>
      </c>
      <c r="M52" s="24">
        <v>0</v>
      </c>
      <c r="N52" s="24">
        <v>0</v>
      </c>
      <c r="O52" s="27">
        <v>1704800</v>
      </c>
      <c r="P52" s="19">
        <f t="shared" si="13"/>
        <v>75375118.63000001</v>
      </c>
    </row>
    <row r="53" spans="1:16" x14ac:dyDescent="0.25">
      <c r="A53" s="11" t="s">
        <v>65</v>
      </c>
      <c r="B53" s="32">
        <v>500000</v>
      </c>
      <c r="C53" s="27">
        <v>1138594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1">
        <v>0</v>
      </c>
      <c r="K53" s="24">
        <v>0</v>
      </c>
      <c r="L53" s="27">
        <v>0</v>
      </c>
      <c r="M53" s="24">
        <v>0</v>
      </c>
      <c r="N53" s="24">
        <v>0</v>
      </c>
      <c r="O53" s="27">
        <v>0</v>
      </c>
      <c r="P53" s="19">
        <f t="shared" si="13"/>
        <v>1138593.33</v>
      </c>
    </row>
    <row r="54" spans="1:16" x14ac:dyDescent="0.25">
      <c r="A54" s="11" t="s">
        <v>66</v>
      </c>
      <c r="B54" s="32">
        <v>0</v>
      </c>
      <c r="C54" s="27">
        <v>67000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1">
        <v>0</v>
      </c>
      <c r="K54" s="24">
        <v>0</v>
      </c>
      <c r="L54" s="27">
        <v>0</v>
      </c>
      <c r="M54" s="24">
        <v>0</v>
      </c>
      <c r="N54" s="24">
        <v>0</v>
      </c>
      <c r="O54" s="27">
        <v>0</v>
      </c>
      <c r="P54" s="19">
        <f t="shared" si="13"/>
        <v>67000</v>
      </c>
    </row>
    <row r="55" spans="1:16" x14ac:dyDescent="0.25">
      <c r="A55" s="11" t="s">
        <v>67</v>
      </c>
      <c r="B55" s="32">
        <v>3000000</v>
      </c>
      <c r="C55" s="27">
        <v>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1">
        <v>0</v>
      </c>
      <c r="K55" s="24">
        <v>0</v>
      </c>
      <c r="L55" s="27">
        <v>0</v>
      </c>
      <c r="M55" s="24">
        <v>0</v>
      </c>
      <c r="N55" s="24">
        <v>0</v>
      </c>
      <c r="O55" s="27">
        <v>0</v>
      </c>
      <c r="P55" s="19">
        <f t="shared" si="13"/>
        <v>0</v>
      </c>
    </row>
    <row r="56" spans="1:16" x14ac:dyDescent="0.25">
      <c r="A56" s="11" t="s">
        <v>68</v>
      </c>
      <c r="B56" s="32">
        <v>0</v>
      </c>
      <c r="C56" s="27">
        <v>2703698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36">
        <v>1952970.7999999998</v>
      </c>
      <c r="K56" s="24">
        <v>0</v>
      </c>
      <c r="L56" s="27">
        <v>0</v>
      </c>
      <c r="M56" s="24">
        <v>0</v>
      </c>
      <c r="N56" s="36">
        <v>5826.06</v>
      </c>
      <c r="O56" s="27">
        <v>3835</v>
      </c>
      <c r="P56" s="19">
        <f t="shared" si="13"/>
        <v>2546023.86</v>
      </c>
    </row>
    <row r="57" spans="1:16" x14ac:dyDescent="0.25">
      <c r="A57" s="11" t="s">
        <v>69</v>
      </c>
      <c r="B57" s="32">
        <v>0</v>
      </c>
      <c r="C57" s="27">
        <v>42126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38">
        <v>42126</v>
      </c>
      <c r="M57" s="24">
        <v>0</v>
      </c>
      <c r="N57" s="24">
        <v>0</v>
      </c>
      <c r="O57" s="27">
        <v>0</v>
      </c>
      <c r="P57" s="19">
        <f t="shared" si="13"/>
        <v>42126</v>
      </c>
    </row>
    <row r="58" spans="1:16" x14ac:dyDescent="0.25">
      <c r="A58" s="11" t="s">
        <v>70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7">
        <v>0</v>
      </c>
      <c r="M58" s="24">
        <v>0</v>
      </c>
      <c r="N58" s="24">
        <v>0</v>
      </c>
      <c r="O58" s="27">
        <v>0</v>
      </c>
      <c r="P58" s="19">
        <f t="shared" si="13"/>
        <v>0</v>
      </c>
    </row>
    <row r="59" spans="1:16" x14ac:dyDescent="0.25">
      <c r="A59" s="11" t="s">
        <v>71</v>
      </c>
      <c r="B59" s="32">
        <v>0</v>
      </c>
      <c r="C59" s="27">
        <v>5483000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7">
        <v>0</v>
      </c>
      <c r="M59" s="24">
        <v>0</v>
      </c>
      <c r="N59" s="24">
        <v>0</v>
      </c>
      <c r="O59" s="27">
        <v>5413000</v>
      </c>
      <c r="P59" s="19">
        <f t="shared" si="13"/>
        <v>5413000</v>
      </c>
    </row>
    <row r="60" spans="1:16" x14ac:dyDescent="0.25">
      <c r="A60" s="11" t="s">
        <v>72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7">
        <v>0</v>
      </c>
      <c r="M60" s="24">
        <v>0</v>
      </c>
      <c r="N60" s="24">
        <v>0</v>
      </c>
      <c r="O60" s="24">
        <v>0</v>
      </c>
      <c r="P60" s="19">
        <f t="shared" si="13"/>
        <v>0</v>
      </c>
    </row>
    <row r="61" spans="1:16" x14ac:dyDescent="0.25">
      <c r="A61" s="10" t="s">
        <v>73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1">SUM(E62:E65)</f>
        <v>0</v>
      </c>
      <c r="F61" s="17">
        <f t="shared" si="21"/>
        <v>0</v>
      </c>
      <c r="G61" s="17">
        <f t="shared" ref="G61" si="22">SUM(G62:G65)</f>
        <v>0</v>
      </c>
      <c r="H61" s="17">
        <f t="shared" ref="H61" si="23">SUM(H62:H65)</f>
        <v>0</v>
      </c>
      <c r="I61" s="17">
        <f>SUM(I62:I65)</f>
        <v>0</v>
      </c>
      <c r="J61" s="17">
        <f t="shared" ref="J61" si="24">SUM(J62:J65)</f>
        <v>0</v>
      </c>
      <c r="K61" s="17">
        <f>SUM(K62:K65)</f>
        <v>0</v>
      </c>
      <c r="L61" s="17">
        <f t="shared" ref="L61" si="25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3"/>
        <v>0</v>
      </c>
    </row>
    <row r="62" spans="1:16" x14ac:dyDescent="0.25">
      <c r="A62" s="11" t="s">
        <v>74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3"/>
        <v>0</v>
      </c>
    </row>
    <row r="63" spans="1:16" x14ac:dyDescent="0.25">
      <c r="A63" s="11" t="s">
        <v>75</v>
      </c>
      <c r="B63" s="21">
        <v>0</v>
      </c>
      <c r="C63" s="27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3"/>
        <v>0</v>
      </c>
    </row>
    <row r="64" spans="1:16" x14ac:dyDescent="0.25">
      <c r="A64" s="11" t="s">
        <v>76</v>
      </c>
      <c r="B64" s="21">
        <v>0</v>
      </c>
      <c r="C64" s="27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3"/>
        <v>0</v>
      </c>
    </row>
    <row r="65" spans="1:16" x14ac:dyDescent="0.25">
      <c r="A65" s="11" t="s">
        <v>77</v>
      </c>
      <c r="B65" s="21">
        <v>0</v>
      </c>
      <c r="C65" s="27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3"/>
        <v>0</v>
      </c>
    </row>
    <row r="66" spans="1:16" x14ac:dyDescent="0.25">
      <c r="A66" s="10" t="s">
        <v>78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6">SUM(E67:E68)</f>
        <v>0</v>
      </c>
      <c r="F66" s="17">
        <f t="shared" ref="F66:G66" si="27">SUM(F67:F68)</f>
        <v>0</v>
      </c>
      <c r="G66" s="17">
        <f t="shared" si="27"/>
        <v>0</v>
      </c>
      <c r="H66" s="17">
        <f t="shared" ref="H66" si="28">SUM(H67:H68)</f>
        <v>0</v>
      </c>
      <c r="I66" s="17">
        <f t="shared" ref="I66" si="29">SUM(I67:I68)</f>
        <v>0</v>
      </c>
      <c r="J66" s="17">
        <f t="shared" ref="J66" si="30">SUM(J67:J68)</f>
        <v>0</v>
      </c>
      <c r="K66" s="17">
        <f t="shared" ref="K66" si="31">SUM(K67:K68)</f>
        <v>0</v>
      </c>
      <c r="L66" s="17">
        <f t="shared" ref="L66" si="32">SUM(L67:L68)</f>
        <v>0</v>
      </c>
      <c r="M66" s="17">
        <f t="shared" ref="M66" si="33">SUM(M67:M68)</f>
        <v>0</v>
      </c>
      <c r="N66" s="17">
        <f t="shared" ref="N66" si="34">SUM(N67:N68)</f>
        <v>0</v>
      </c>
      <c r="O66" s="17">
        <f t="shared" ref="O66" si="35">SUM(O67:O68)</f>
        <v>0</v>
      </c>
      <c r="P66" s="17">
        <f t="shared" si="13"/>
        <v>0</v>
      </c>
    </row>
    <row r="67" spans="1:16" x14ac:dyDescent="0.25">
      <c r="A67" s="11" t="s">
        <v>79</v>
      </c>
      <c r="B67" s="21">
        <v>0</v>
      </c>
      <c r="C67" s="27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3"/>
        <v>0</v>
      </c>
    </row>
    <row r="68" spans="1:16" x14ac:dyDescent="0.25">
      <c r="A68" s="11" t="s">
        <v>80</v>
      </c>
      <c r="B68" s="21">
        <v>0</v>
      </c>
      <c r="C68" s="27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3"/>
        <v>0</v>
      </c>
    </row>
    <row r="69" spans="1:16" x14ac:dyDescent="0.25">
      <c r="A69" s="10" t="s">
        <v>81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6">SUM(F70:F72)</f>
        <v>0</v>
      </c>
      <c r="G69" s="17">
        <f t="shared" si="36"/>
        <v>0</v>
      </c>
      <c r="H69" s="17">
        <f t="shared" ref="H69" si="37">SUM(H70:H72)</f>
        <v>0</v>
      </c>
      <c r="I69" s="17">
        <f t="shared" ref="I69" si="38">SUM(I70:I72)</f>
        <v>0</v>
      </c>
      <c r="J69" s="17">
        <f t="shared" ref="J69" si="39">SUM(J70:J72)</f>
        <v>0</v>
      </c>
      <c r="K69" s="17">
        <f t="shared" ref="K69" si="40">SUM(K70:K72)</f>
        <v>0</v>
      </c>
      <c r="L69" s="17">
        <f t="shared" ref="L69" si="41">SUM(L70:L72)</f>
        <v>0</v>
      </c>
      <c r="M69" s="17">
        <f t="shared" ref="M69" si="42">SUM(M70:M72)</f>
        <v>0</v>
      </c>
      <c r="N69" s="17">
        <f t="shared" ref="N69" si="43">SUM(N70:N72)</f>
        <v>0</v>
      </c>
      <c r="O69" s="17">
        <f t="shared" ref="O69" si="44">SUM(O70:O72)</f>
        <v>0</v>
      </c>
      <c r="P69" s="17">
        <f t="shared" si="13"/>
        <v>0</v>
      </c>
    </row>
    <row r="70" spans="1:16" x14ac:dyDescent="0.25">
      <c r="A70" s="11" t="s">
        <v>82</v>
      </c>
      <c r="B70" s="21">
        <v>0</v>
      </c>
      <c r="C70" s="27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3"/>
        <v>0</v>
      </c>
    </row>
    <row r="71" spans="1:16" x14ac:dyDescent="0.25">
      <c r="A71" s="11" t="s">
        <v>83</v>
      </c>
      <c r="B71" s="21">
        <v>0</v>
      </c>
      <c r="C71" s="27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3"/>
        <v>0</v>
      </c>
    </row>
    <row r="72" spans="1:16" x14ac:dyDescent="0.25">
      <c r="A72" s="11" t="s">
        <v>84</v>
      </c>
      <c r="B72" s="21">
        <v>0</v>
      </c>
      <c r="C72" s="27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3"/>
        <v>0</v>
      </c>
    </row>
    <row r="73" spans="1:16" s="2" customFormat="1" x14ac:dyDescent="0.25">
      <c r="A73" s="12" t="s">
        <v>85</v>
      </c>
      <c r="B73" s="22">
        <f t="shared" ref="B73:P73" si="45">B9+B15+B25+B35+B44+B51+B61+B66+B69</f>
        <v>541455397</v>
      </c>
      <c r="C73" s="22">
        <f t="shared" si="45"/>
        <v>668866984</v>
      </c>
      <c r="D73" s="22">
        <f t="shared" si="45"/>
        <v>27655673.293620002</v>
      </c>
      <c r="E73" s="22">
        <f t="shared" si="45"/>
        <v>29572506.379999999</v>
      </c>
      <c r="F73" s="22">
        <f t="shared" ref="F73" si="46">F9+F15+F25+F35+F44+F51+F61+F66+F69</f>
        <v>30475608.120000001</v>
      </c>
      <c r="G73" s="22">
        <f t="shared" si="45"/>
        <v>47002917.539999999</v>
      </c>
      <c r="H73" s="22">
        <f t="shared" si="45"/>
        <v>36821746.640000008</v>
      </c>
      <c r="I73" s="22">
        <f t="shared" si="45"/>
        <v>56981069.796311997</v>
      </c>
      <c r="J73" s="22">
        <f t="shared" si="45"/>
        <v>106325523.6406</v>
      </c>
      <c r="K73" s="22">
        <f t="shared" si="45"/>
        <v>43752795.909999996</v>
      </c>
      <c r="L73" s="22">
        <f t="shared" si="45"/>
        <v>36744897.640000001</v>
      </c>
      <c r="M73" s="22">
        <f t="shared" si="45"/>
        <v>56431479.696000002</v>
      </c>
      <c r="N73" s="22">
        <f>N9+N15+N25+N35+N44+N51+N61+N66+N69</f>
        <v>57378480.640000015</v>
      </c>
      <c r="O73" s="22">
        <f t="shared" si="45"/>
        <v>110414684.92999999</v>
      </c>
      <c r="P73" s="22">
        <f t="shared" si="45"/>
        <v>639557384.2265321</v>
      </c>
    </row>
    <row r="74" spans="1:16" x14ac:dyDescent="0.25">
      <c r="A74" s="8" t="s">
        <v>86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87</v>
      </c>
      <c r="B75" s="17">
        <f>SUM(B76:B77)</f>
        <v>0</v>
      </c>
      <c r="C75" s="27">
        <v>0</v>
      </c>
      <c r="D75" s="17">
        <f>SUM(D76:D77)</f>
        <v>0</v>
      </c>
      <c r="E75" s="17">
        <f t="shared" ref="E75" si="47">SUM(E76:E77)</f>
        <v>0</v>
      </c>
      <c r="F75" s="17">
        <f t="shared" ref="F75:G75" si="48">SUM(F76:F77)</f>
        <v>0</v>
      </c>
      <c r="G75" s="17">
        <f t="shared" si="48"/>
        <v>0</v>
      </c>
      <c r="H75" s="17">
        <f t="shared" ref="H75" si="49">SUM(H76:H77)</f>
        <v>0</v>
      </c>
      <c r="I75" s="17">
        <f t="shared" ref="I75" si="50">SUM(I76:I77)</f>
        <v>0</v>
      </c>
      <c r="J75" s="17">
        <f t="shared" ref="J75" si="51">SUM(J76:J77)</f>
        <v>0</v>
      </c>
      <c r="K75" s="17">
        <f t="shared" ref="K75" si="52">SUM(K76:K77)</f>
        <v>0</v>
      </c>
      <c r="L75" s="17">
        <f t="shared" ref="L75" si="53">SUM(L76:L77)</f>
        <v>0</v>
      </c>
      <c r="M75" s="17">
        <f t="shared" ref="M75" si="54">SUM(M76:M77)</f>
        <v>0</v>
      </c>
      <c r="N75" s="17">
        <f t="shared" ref="N75" si="55">SUM(N76:N77)</f>
        <v>0</v>
      </c>
      <c r="O75" s="17">
        <f t="shared" ref="O75" si="56">SUM(O76:O77)</f>
        <v>0</v>
      </c>
      <c r="P75" s="17">
        <f t="shared" ref="P75:P82" si="57">SUM(D75:O75)</f>
        <v>0</v>
      </c>
    </row>
    <row r="76" spans="1:16" x14ac:dyDescent="0.25">
      <c r="A76" s="11" t="s">
        <v>88</v>
      </c>
      <c r="B76" s="21">
        <v>0</v>
      </c>
      <c r="C76" s="27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7"/>
        <v>0</v>
      </c>
    </row>
    <row r="77" spans="1:16" x14ac:dyDescent="0.25">
      <c r="A77" s="11" t="s">
        <v>89</v>
      </c>
      <c r="B77" s="21">
        <v>0</v>
      </c>
      <c r="C77" s="17">
        <f>SUM(C78:C79)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7"/>
        <v>0</v>
      </c>
    </row>
    <row r="78" spans="1:16" x14ac:dyDescent="0.25">
      <c r="A78" s="10" t="s">
        <v>90</v>
      </c>
      <c r="B78" s="17">
        <f>SUM(B79:B80)</f>
        <v>0</v>
      </c>
      <c r="C78" s="27">
        <v>0</v>
      </c>
      <c r="D78" s="17">
        <f>SUM(D79:D80)</f>
        <v>0</v>
      </c>
      <c r="E78" s="17">
        <f t="shared" ref="E78" si="58">SUM(E79:E80)</f>
        <v>0</v>
      </c>
      <c r="F78" s="17">
        <f t="shared" ref="F78:G78" si="59">SUM(F79:F80)</f>
        <v>0</v>
      </c>
      <c r="G78" s="17">
        <f t="shared" si="59"/>
        <v>0</v>
      </c>
      <c r="H78" s="17">
        <f t="shared" ref="H78" si="60">SUM(H79:H80)</f>
        <v>0</v>
      </c>
      <c r="I78" s="17">
        <f t="shared" ref="I78" si="61">SUM(I79:I80)</f>
        <v>0</v>
      </c>
      <c r="J78" s="17">
        <f t="shared" ref="J78" si="62">SUM(J79:J80)</f>
        <v>0</v>
      </c>
      <c r="K78" s="17">
        <f t="shared" ref="K78" si="63">SUM(K79:K80)</f>
        <v>0</v>
      </c>
      <c r="L78" s="17">
        <f t="shared" ref="L78" si="64">SUM(L79:L80)</f>
        <v>0</v>
      </c>
      <c r="M78" s="17">
        <f t="shared" ref="M78" si="65">SUM(M79:M80)</f>
        <v>0</v>
      </c>
      <c r="N78" s="17">
        <f t="shared" ref="N78" si="66">SUM(N79:N80)</f>
        <v>0</v>
      </c>
      <c r="O78" s="17">
        <f t="shared" ref="O78" si="67">SUM(O79:O80)</f>
        <v>0</v>
      </c>
      <c r="P78" s="17">
        <f t="shared" si="57"/>
        <v>0</v>
      </c>
    </row>
    <row r="79" spans="1:16" x14ac:dyDescent="0.25">
      <c r="A79" s="11" t="s">
        <v>91</v>
      </c>
      <c r="B79" s="21">
        <v>0</v>
      </c>
      <c r="C79" s="27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7"/>
        <v>0</v>
      </c>
    </row>
    <row r="80" spans="1:16" x14ac:dyDescent="0.25">
      <c r="A80" s="11" t="s">
        <v>92</v>
      </c>
      <c r="B80" s="21">
        <v>0</v>
      </c>
      <c r="C80" s="17">
        <f>SUM(C81:C81)</f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7"/>
        <v>0</v>
      </c>
    </row>
    <row r="81" spans="1:16" x14ac:dyDescent="0.25">
      <c r="A81" s="10" t="s">
        <v>93</v>
      </c>
      <c r="B81" s="17">
        <f>SUM(B82:B82)</f>
        <v>0</v>
      </c>
      <c r="C81" s="27">
        <v>0</v>
      </c>
      <c r="D81" s="17">
        <f>SUM(D82:D82)</f>
        <v>0</v>
      </c>
      <c r="E81" s="17">
        <f t="shared" ref="E81" si="68">SUM(E82:E82)</f>
        <v>0</v>
      </c>
      <c r="F81" s="17">
        <f t="shared" ref="F81:G81" si="69">SUM(F82:F82)</f>
        <v>0</v>
      </c>
      <c r="G81" s="17">
        <f t="shared" si="69"/>
        <v>0</v>
      </c>
      <c r="H81" s="17">
        <f t="shared" ref="H81" si="70">SUM(H82:H82)</f>
        <v>0</v>
      </c>
      <c r="I81" s="17">
        <f t="shared" ref="I81" si="71">SUM(I82:I82)</f>
        <v>0</v>
      </c>
      <c r="J81" s="17">
        <f t="shared" ref="J81" si="72">SUM(J82:J82)</f>
        <v>0</v>
      </c>
      <c r="K81" s="17">
        <f t="shared" ref="K81" si="73">SUM(K82:K82)</f>
        <v>0</v>
      </c>
      <c r="L81" s="17">
        <f t="shared" ref="L81" si="74">SUM(L82:L82)</f>
        <v>0</v>
      </c>
      <c r="M81" s="17">
        <f t="shared" ref="M81" si="75">SUM(M82:M82)</f>
        <v>0</v>
      </c>
      <c r="N81" s="17">
        <f t="shared" ref="N81" si="76">SUM(N82:N82)</f>
        <v>0</v>
      </c>
      <c r="O81" s="17">
        <f t="shared" ref="O81" si="77">SUM(O82:O82)</f>
        <v>0</v>
      </c>
      <c r="P81" s="17">
        <f t="shared" si="57"/>
        <v>0</v>
      </c>
    </row>
    <row r="82" spans="1:16" x14ac:dyDescent="0.25">
      <c r="A82" s="11" t="s">
        <v>94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7"/>
        <v>0</v>
      </c>
    </row>
    <row r="83" spans="1:16" s="2" customFormat="1" x14ac:dyDescent="0.25">
      <c r="A83" s="12" t="s">
        <v>95</v>
      </c>
      <c r="B83" s="22">
        <f>B75+B78+B81</f>
        <v>0</v>
      </c>
      <c r="C83" s="22">
        <f t="shared" ref="C83:O83" si="78">C75+C78+C81</f>
        <v>0</v>
      </c>
      <c r="D83" s="22">
        <f t="shared" si="78"/>
        <v>0</v>
      </c>
      <c r="E83" s="22">
        <f t="shared" si="78"/>
        <v>0</v>
      </c>
      <c r="F83" s="22">
        <f t="shared" ref="F83" si="79">F75+F78+F81</f>
        <v>0</v>
      </c>
      <c r="G83" s="22">
        <f t="shared" si="78"/>
        <v>0</v>
      </c>
      <c r="H83" s="22">
        <f t="shared" si="78"/>
        <v>0</v>
      </c>
      <c r="I83" s="22">
        <f t="shared" si="78"/>
        <v>0</v>
      </c>
      <c r="J83" s="22">
        <f t="shared" si="78"/>
        <v>0</v>
      </c>
      <c r="K83" s="22">
        <f t="shared" si="78"/>
        <v>0</v>
      </c>
      <c r="L83" s="22">
        <f t="shared" si="78"/>
        <v>0</v>
      </c>
      <c r="M83" s="22">
        <f t="shared" si="78"/>
        <v>0</v>
      </c>
      <c r="N83" s="22">
        <f t="shared" si="78"/>
        <v>0</v>
      </c>
      <c r="O83" s="22">
        <f t="shared" si="78"/>
        <v>0</v>
      </c>
      <c r="P83" s="22">
        <f>P75+P78+P81</f>
        <v>0</v>
      </c>
    </row>
    <row r="84" spans="1:16" s="2" customFormat="1" x14ac:dyDescent="0.25">
      <c r="A84" s="12" t="s">
        <v>96</v>
      </c>
      <c r="B84" s="22">
        <f>B73+B83</f>
        <v>541455397</v>
      </c>
      <c r="C84" s="22">
        <f t="shared" ref="C84:P84" si="80">C73+C83</f>
        <v>668866984</v>
      </c>
      <c r="D84" s="22">
        <f>D73+D83</f>
        <v>27655673.293620002</v>
      </c>
      <c r="E84" s="22">
        <f t="shared" si="80"/>
        <v>29572506.379999999</v>
      </c>
      <c r="F84" s="22">
        <f t="shared" ref="F84" si="81">F73+F83</f>
        <v>30475608.120000001</v>
      </c>
      <c r="G84" s="22">
        <f t="shared" si="80"/>
        <v>47002917.539999999</v>
      </c>
      <c r="H84" s="22">
        <f t="shared" si="80"/>
        <v>36821746.640000008</v>
      </c>
      <c r="I84" s="22">
        <f t="shared" si="80"/>
        <v>56981069.796311997</v>
      </c>
      <c r="J84" s="22">
        <f t="shared" si="80"/>
        <v>106325523.6406</v>
      </c>
      <c r="K84" s="22">
        <f t="shared" si="80"/>
        <v>43752795.909999996</v>
      </c>
      <c r="L84" s="22">
        <f t="shared" si="80"/>
        <v>36744897.640000001</v>
      </c>
      <c r="M84" s="22">
        <f t="shared" si="80"/>
        <v>56431479.696000002</v>
      </c>
      <c r="N84" s="22">
        <f t="shared" si="80"/>
        <v>57378480.640000015</v>
      </c>
      <c r="O84" s="22">
        <f t="shared" si="80"/>
        <v>110414684.92999999</v>
      </c>
      <c r="P84" s="22">
        <f t="shared" si="80"/>
        <v>639557384.2265321</v>
      </c>
    </row>
    <row r="86" spans="1:16" x14ac:dyDescent="0.25">
      <c r="A86" s="14" t="s">
        <v>97</v>
      </c>
      <c r="B86" s="13"/>
      <c r="P86" s="25"/>
    </row>
    <row r="88" spans="1:16" x14ac:dyDescent="0.25">
      <c r="K88" s="19"/>
      <c r="P88" s="19"/>
    </row>
    <row r="89" spans="1:16" x14ac:dyDescent="0.25">
      <c r="A89" s="1" t="s">
        <v>98</v>
      </c>
    </row>
    <row r="90" spans="1:16" x14ac:dyDescent="0.25">
      <c r="A90" s="1" t="s">
        <v>99</v>
      </c>
    </row>
    <row r="91" spans="1:16" x14ac:dyDescent="0.25">
      <c r="A91" s="1" t="s">
        <v>100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Diciembre 24</vt:lpstr>
      <vt:lpstr>'Ingresos y Egresos Diciembre 24'!Print_Area</vt:lpstr>
      <vt:lpstr>'Ingresos y Egresos Diciembre 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2025-01-13T13:40:20Z</cp:lastPrinted>
  <dcterms:created xsi:type="dcterms:W3CDTF">2021-07-29T18:58:50Z</dcterms:created>
  <dcterms:modified xsi:type="dcterms:W3CDTF">2025-01-13T13:40:34Z</dcterms:modified>
  <cp:category/>
  <cp:contentStatus/>
</cp:coreProperties>
</file>